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s\Google Drive\Kellogg\MATH\Administrative\"/>
    </mc:Choice>
  </mc:AlternateContent>
  <xr:revisionPtr revIDLastSave="0" documentId="13_ncr:1_{A00FB36B-B838-40E7-9680-4A21EC7D3463}" xr6:coauthVersionLast="38" xr6:coauthVersionMax="38" xr10:uidLastSave="{00000000-0000-0000-0000-000000000000}"/>
  <bookViews>
    <workbookView xWindow="29520" yWindow="4520" windowWidth="48900" windowHeight="21640" xr2:uid="{B4DA0110-83B8-7740-A0AA-F848B1C0F456}"/>
  </bookViews>
  <sheets>
    <sheet name="BigRaise" sheetId="1" r:id="rId1"/>
    <sheet name="LittleRaise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4" l="1"/>
  <c r="M23" i="4"/>
  <c r="J23" i="4"/>
  <c r="I23" i="4"/>
  <c r="F23" i="4"/>
  <c r="E23" i="4"/>
  <c r="Q23" i="1"/>
  <c r="M23" i="1"/>
  <c r="I23" i="1"/>
  <c r="E23" i="1"/>
  <c r="F23" i="1"/>
  <c r="C23" i="4"/>
  <c r="M15" i="4"/>
  <c r="N14" i="4"/>
  <c r="N13" i="4"/>
  <c r="I12" i="4"/>
  <c r="M12" i="4" s="1"/>
  <c r="J11" i="4"/>
  <c r="N11" i="4" s="1"/>
  <c r="N10" i="4"/>
  <c r="F9" i="4"/>
  <c r="J9" i="4" s="1"/>
  <c r="D9" i="4"/>
  <c r="D23" i="4" s="1"/>
  <c r="F4" i="4"/>
  <c r="F12" i="4" s="1"/>
  <c r="N9" i="4" l="1"/>
  <c r="F6" i="4"/>
  <c r="G9" i="4"/>
  <c r="G11" i="4"/>
  <c r="G12" i="4"/>
  <c r="J12" i="4"/>
  <c r="J4" i="4" s="1"/>
  <c r="G23" i="4" l="1"/>
  <c r="N12" i="4"/>
  <c r="J5" i="4"/>
  <c r="J15" i="4"/>
  <c r="H12" i="4"/>
  <c r="H9" i="4"/>
  <c r="R17" i="1"/>
  <c r="M15" i="1"/>
  <c r="Q15" i="1" s="1"/>
  <c r="N10" i="1"/>
  <c r="R10" i="1" s="1"/>
  <c r="N13" i="1"/>
  <c r="R13" i="1" s="1"/>
  <c r="N14" i="1"/>
  <c r="R14" i="1" s="1"/>
  <c r="I12" i="1"/>
  <c r="J11" i="1"/>
  <c r="N11" i="1" s="1"/>
  <c r="R11" i="1" s="1"/>
  <c r="C23" i="1"/>
  <c r="D9" i="1" s="1"/>
  <c r="D23" i="1" s="1"/>
  <c r="F9" i="1"/>
  <c r="J9" i="1" s="1"/>
  <c r="N15" i="4" l="1"/>
  <c r="F4" i="1"/>
  <c r="F12" i="1" s="1"/>
  <c r="J12" i="1" s="1"/>
  <c r="N12" i="1" s="1"/>
  <c r="R12" i="1" s="1"/>
  <c r="N9" i="1"/>
  <c r="R9" i="1" s="1"/>
  <c r="M12" i="1"/>
  <c r="K11" i="4" l="1"/>
  <c r="J6" i="4"/>
  <c r="K14" i="4"/>
  <c r="K9" i="4"/>
  <c r="K23" i="4" s="1"/>
  <c r="K12" i="4"/>
  <c r="N4" i="4"/>
  <c r="K15" i="4"/>
  <c r="L15" i="4" s="1"/>
  <c r="J4" i="1"/>
  <c r="J5" i="1" s="1"/>
  <c r="F6" i="1"/>
  <c r="Q12" i="1"/>
  <c r="L12" i="4" l="1"/>
  <c r="L9" i="4"/>
  <c r="N5" i="4"/>
  <c r="G12" i="1"/>
  <c r="H12" i="1" s="1"/>
  <c r="G9" i="1"/>
  <c r="H9" i="1" s="1"/>
  <c r="G11" i="1"/>
  <c r="G23" i="1" s="1"/>
  <c r="J15" i="1"/>
  <c r="J23" i="1" s="1"/>
  <c r="J6" i="1" s="1"/>
  <c r="N15" i="1" l="1"/>
  <c r="R15" i="1" s="1"/>
  <c r="N4" i="1"/>
  <c r="N5" i="1" s="1"/>
  <c r="K14" i="1"/>
  <c r="K9" i="1"/>
  <c r="L9" i="1" s="1"/>
  <c r="K12" i="1"/>
  <c r="L12" i="1" s="1"/>
  <c r="K15" i="1"/>
  <c r="L15" i="1" s="1"/>
  <c r="K11" i="1"/>
  <c r="N6" i="4" l="1"/>
  <c r="O14" i="4"/>
  <c r="O11" i="4"/>
  <c r="O9" i="4"/>
  <c r="O12" i="4"/>
  <c r="P12" i="4" s="1"/>
  <c r="O15" i="4"/>
  <c r="K23" i="1"/>
  <c r="N18" i="1"/>
  <c r="R18" i="1" s="1"/>
  <c r="R4" i="1" s="1"/>
  <c r="R5" i="1" s="1"/>
  <c r="O23" i="4" l="1"/>
  <c r="P15" i="4"/>
  <c r="P9" i="4"/>
  <c r="R21" i="1"/>
  <c r="R23" i="1" s="1"/>
  <c r="N23" i="1"/>
  <c r="O18" i="1" l="1"/>
  <c r="N6" i="1"/>
  <c r="S21" i="1"/>
  <c r="R6" i="1"/>
  <c r="S20" i="1"/>
  <c r="S12" i="1"/>
  <c r="S14" i="1"/>
  <c r="S11" i="1"/>
  <c r="S17" i="1"/>
  <c r="S9" i="1"/>
  <c r="S15" i="1"/>
  <c r="T15" i="1" s="1"/>
  <c r="S18" i="1"/>
  <c r="O9" i="1"/>
  <c r="P9" i="1" s="1"/>
  <c r="O17" i="1"/>
  <c r="O14" i="1"/>
  <c r="O12" i="1"/>
  <c r="O11" i="1"/>
  <c r="O15" i="1"/>
  <c r="P15" i="1" s="1"/>
  <c r="T21" i="1" l="1"/>
  <c r="T9" i="1"/>
  <c r="T12" i="1"/>
  <c r="P12" i="1"/>
  <c r="T18" i="1"/>
  <c r="P18" i="1"/>
  <c r="S23" i="1"/>
  <c r="O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Lucas Pasch</author>
  </authors>
  <commentList>
    <comment ref="F11" authorId="0" shapeId="0" xr:uid="{AF984587-5E30-4F88-B688-3CA6A938099E}">
      <text>
        <r>
          <rPr>
            <b/>
            <sz val="9"/>
            <color indexed="81"/>
            <rFont val="Tahoma"/>
            <family val="2"/>
          </rPr>
          <t>Lucas Pasch:</t>
        </r>
        <r>
          <rPr>
            <sz val="9"/>
            <color indexed="81"/>
            <rFont val="Tahoma"/>
            <family val="2"/>
          </rPr>
          <t xml:space="preserve">
Goal-seek to 15% of total shares</t>
        </r>
      </text>
    </comment>
    <comment ref="J14" authorId="0" shapeId="0" xr:uid="{7BA7D369-B00B-49BC-9DED-62F6E2DA4C85}">
      <text>
        <r>
          <rPr>
            <b/>
            <sz val="9"/>
            <color indexed="81"/>
            <rFont val="Tahoma"/>
            <family val="2"/>
          </rPr>
          <t>Lucas Pasch:</t>
        </r>
        <r>
          <rPr>
            <sz val="9"/>
            <color indexed="81"/>
            <rFont val="Tahoma"/>
            <family val="2"/>
          </rPr>
          <t xml:space="preserve">
Goal-seek to 15% of total shares</t>
        </r>
      </text>
    </comment>
    <comment ref="N17" authorId="0" shapeId="0" xr:uid="{9FCD5EC8-60F2-46EB-AA92-584ADA32622A}">
      <text>
        <r>
          <rPr>
            <b/>
            <sz val="9"/>
            <color indexed="81"/>
            <rFont val="Tahoma"/>
            <family val="2"/>
          </rPr>
          <t>Lucas Pasch:</t>
        </r>
        <r>
          <rPr>
            <sz val="9"/>
            <color indexed="81"/>
            <rFont val="Tahoma"/>
            <family val="2"/>
          </rPr>
          <t xml:space="preserve">
Goal-seek to 15% of total shares</t>
        </r>
      </text>
    </comment>
    <comment ref="R20" authorId="0" shapeId="0" xr:uid="{97BB4D86-99CD-49A4-AD1E-1DB4D0C4149B}">
      <text>
        <r>
          <rPr>
            <b/>
            <sz val="9"/>
            <color indexed="81"/>
            <rFont val="Tahoma"/>
            <family val="2"/>
          </rPr>
          <t>Lucas Pasch:</t>
        </r>
        <r>
          <rPr>
            <sz val="9"/>
            <color indexed="81"/>
            <rFont val="Tahoma"/>
            <family val="2"/>
          </rPr>
          <t xml:space="preserve">
Goal-seek to 15% of total shares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Lucas Pasch</author>
  </authors>
  <commentList>
    <comment ref="F11" authorId="0" shapeId="0" xr:uid="{54E3856B-AF95-48BE-8C74-E32E55A0764A}">
      <text>
        <r>
          <rPr>
            <b/>
            <sz val="9"/>
            <color indexed="81"/>
            <rFont val="Tahoma"/>
            <family val="2"/>
          </rPr>
          <t>Lucas Pasch:</t>
        </r>
        <r>
          <rPr>
            <sz val="9"/>
            <color indexed="81"/>
            <rFont val="Tahoma"/>
            <family val="2"/>
          </rPr>
          <t xml:space="preserve">
Goal-seek to 15% of total shares</t>
        </r>
      </text>
    </comment>
    <comment ref="J14" authorId="0" shapeId="0" xr:uid="{8E69C29A-642F-4248-9C5A-7E0A421FF836}">
      <text>
        <r>
          <rPr>
            <b/>
            <sz val="9"/>
            <color indexed="81"/>
            <rFont val="Tahoma"/>
            <family val="2"/>
          </rPr>
          <t>Lucas Pasch:</t>
        </r>
        <r>
          <rPr>
            <sz val="9"/>
            <color indexed="81"/>
            <rFont val="Tahoma"/>
            <family val="2"/>
          </rPr>
          <t xml:space="preserve">
Goal-seek to 15% of total shares</t>
        </r>
      </text>
    </comment>
  </commentList>
</comments>
</file>

<file path=xl/sharedStrings.xml><?xml version="1.0" encoding="utf-8"?>
<sst xmlns="http://schemas.openxmlformats.org/spreadsheetml/2006/main" count="91" uniqueCount="28">
  <si>
    <t>Common Holders</t>
  </si>
  <si>
    <t>Shares</t>
  </si>
  <si>
    <t>Seed Round</t>
  </si>
  <si>
    <t>Premoney</t>
  </si>
  <si>
    <t>Seed option pool</t>
  </si>
  <si>
    <t>Percent</t>
  </si>
  <si>
    <t>Seed Preferred</t>
  </si>
  <si>
    <t>Series A</t>
  </si>
  <si>
    <t>Series A Option Pool</t>
  </si>
  <si>
    <t>Series A Preferred</t>
  </si>
  <si>
    <t>Series B</t>
  </si>
  <si>
    <t>Series B Option Pool</t>
  </si>
  <si>
    <t>Series B Preferred</t>
  </si>
  <si>
    <t>Series C</t>
  </si>
  <si>
    <t>Founding Investment</t>
  </si>
  <si>
    <t>Price Per Share</t>
  </si>
  <si>
    <t>Mult. of Seed Round</t>
  </si>
  <si>
    <t>Dollars Invested</t>
  </si>
  <si>
    <t>Post Money</t>
  </si>
  <si>
    <t>"Value"</t>
  </si>
  <si>
    <t>Totals</t>
  </si>
  <si>
    <t>Series C Option Pool</t>
  </si>
  <si>
    <t>Series C Preferred</t>
  </si>
  <si>
    <t>Sum</t>
  </si>
  <si>
    <t>Average</t>
  </si>
  <si>
    <t>Running Total</t>
  </si>
  <si>
    <t>Count</t>
  </si>
  <si>
    <t>Exit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</si>
</sst>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7" formatCode="#,##0.0\x_);\(#,##0.0\x\)"/>
    <numFmt numFmtId="168" formatCode="0.0%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164" fontId="0" fillId="0" borderId="0" xfId="1" applyNumberFormat="1" applyFont="1"/>
    <xf numFmtId="0" fontId="0" fillId="0" borderId="3" xfId="0" applyBorder="1"/>
    <xf numFmtId="0" fontId="0" fillId="0" borderId="5" xfId="0" applyBorder="1"/>
    <xf numFmtId="0" fontId="0" fillId="2" borderId="3" xfId="0" applyFill="1" applyBorder="1"/>
    <xf numFmtId="0" fontId="0" fillId="2" borderId="5" xfId="0" applyFill="1" applyBorder="1"/>
    <xf numFmtId="0" fontId="0" fillId="0" borderId="4" xfId="0" applyBorder="1"/>
    <xf numFmtId="0" fontId="0" fillId="0" borderId="6" xfId="0" applyBorder="1"/>
    <xf numFmtId="0" fontId="0" fillId="2" borderId="0" xfId="0" applyFill="1" applyBorder="1"/>
    <xf numFmtId="0" fontId="0" fillId="2" borderId="8" xfId="0" applyFill="1" applyBorder="1"/>
    <xf numFmtId="0" fontId="0" fillId="0" borderId="0" xfId="0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8" xfId="0" applyBorder="1"/>
    <xf numFmtId="164" fontId="0" fillId="2" borderId="0" xfId="1" applyNumberFormat="1" applyFont="1" applyFill="1" applyBorder="1"/>
    <xf numFmtId="164" fontId="0" fillId="0" borderId="0" xfId="0" applyNumberFormat="1" applyBorder="1"/>
    <xf numFmtId="164" fontId="0" fillId="0" borderId="0" xfId="1" applyNumberFormat="1" applyFont="1" applyBorder="1"/>
    <xf numFmtId="164" fontId="0" fillId="0" borderId="8" xfId="1" applyNumberFormat="1" applyFont="1" applyBorder="1"/>
    <xf numFmtId="0" fontId="0" fillId="2" borderId="4" xfId="0" applyFill="1" applyBorder="1"/>
    <xf numFmtId="10" fontId="0" fillId="2" borderId="4" xfId="3" applyNumberFormat="1" applyFont="1" applyFill="1" applyBorder="1"/>
    <xf numFmtId="0" fontId="0" fillId="2" borderId="6" xfId="0" applyFill="1" applyBorder="1"/>
    <xf numFmtId="165" fontId="0" fillId="0" borderId="3" xfId="0" applyNumberFormat="1" applyBorder="1"/>
    <xf numFmtId="164" fontId="0" fillId="2" borderId="0" xfId="0" applyNumberFormat="1" applyFill="1" applyBorder="1"/>
    <xf numFmtId="165" fontId="0" fillId="2" borderId="3" xfId="0" applyNumberFormat="1" applyFill="1" applyBorder="1"/>
    <xf numFmtId="165" fontId="0" fillId="0" borderId="0" xfId="2" applyNumberFormat="1" applyFont="1" applyFill="1" applyBorder="1"/>
    <xf numFmtId="0" fontId="0" fillId="0" borderId="0" xfId="0" applyFill="1" applyBorder="1"/>
    <xf numFmtId="164" fontId="0" fillId="0" borderId="0" xfId="1" applyNumberFormat="1" applyFont="1" applyFill="1" applyBorder="1"/>
    <xf numFmtId="43" fontId="2" fillId="0" borderId="0" xfId="1" applyFont="1" applyFill="1" applyBorder="1"/>
    <xf numFmtId="43" fontId="2" fillId="2" borderId="4" xfId="1" applyFont="1" applyFill="1" applyBorder="1"/>
    <xf numFmtId="44" fontId="0" fillId="0" borderId="0" xfId="2" applyFont="1" applyBorder="1"/>
    <xf numFmtId="44" fontId="0" fillId="2" borderId="0" xfId="2" applyFont="1" applyFill="1" applyBorder="1"/>
    <xf numFmtId="43" fontId="0" fillId="0" borderId="0" xfId="1" applyFont="1" applyBorder="1"/>
    <xf numFmtId="43" fontId="2" fillId="2" borderId="0" xfId="1" applyFont="1" applyFill="1" applyBorder="1"/>
    <xf numFmtId="0" fontId="2" fillId="0" borderId="0" xfId="0" applyFont="1" applyBorder="1" applyAlignment="1">
      <alignment horizontal="right"/>
    </xf>
    <xf numFmtId="43" fontId="2" fillId="0" borderId="0" xfId="1" applyFont="1" applyBorder="1"/>
    <xf numFmtId="0" fontId="0" fillId="2" borderId="9" xfId="0" applyFill="1" applyBorder="1" applyAlignment="1">
      <alignment horizontal="right"/>
    </xf>
    <xf numFmtId="164" fontId="0" fillId="2" borderId="10" xfId="1" applyNumberFormat="1" applyFont="1" applyFill="1" applyBorder="1" applyAlignment="1">
      <alignment horizontal="right"/>
    </xf>
    <xf numFmtId="0" fontId="0" fillId="0" borderId="10" xfId="0" applyBorder="1" applyAlignment="1">
      <alignment horizontal="right"/>
    </xf>
    <xf numFmtId="0" fontId="0" fillId="2" borderId="10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165" fontId="0" fillId="0" borderId="0" xfId="2" applyNumberFormat="1" applyFont="1" applyBorder="1"/>
    <xf numFmtId="165" fontId="0" fillId="2" borderId="0" xfId="2" applyNumberFormat="1" applyFont="1" applyFill="1" applyBorder="1"/>
    <xf numFmtId="10" fontId="0" fillId="0" borderId="0" xfId="3" applyNumberFormat="1" applyFont="1" applyBorder="1"/>
    <xf numFmtId="165" fontId="0" fillId="0" borderId="0" xfId="0" applyNumberFormat="1" applyBorder="1"/>
    <xf numFmtId="165" fontId="0" fillId="2" borderId="4" xfId="2" applyNumberFormat="1" applyFont="1" applyFill="1" applyBorder="1"/>
    <xf numFmtId="0" fontId="0" fillId="0" borderId="0" xfId="0" applyFill="1"/>
    <xf numFmtId="164" fontId="0" fillId="0" borderId="0" xfId="1" applyNumberFormat="1" applyFont="1" applyFill="1"/>
    <xf numFmtId="165" fontId="0" fillId="0" borderId="0" xfId="2" applyNumberFormat="1" applyFont="1" applyFill="1"/>
    <xf numFmtId="164" fontId="0" fillId="2" borderId="4" xfId="1" applyNumberFormat="1" applyFont="1" applyFill="1" applyBorder="1"/>
    <xf numFmtId="164" fontId="0" fillId="2" borderId="6" xfId="1" applyNumberFormat="1" applyFont="1" applyFill="1" applyBorder="1"/>
    <xf numFmtId="0" fontId="2" fillId="2" borderId="3" xfId="0" applyFont="1" applyFill="1" applyBorder="1" applyAlignment="1">
      <alignment horizontal="right"/>
    </xf>
    <xf numFmtId="164" fontId="0" fillId="2" borderId="11" xfId="1" applyNumberFormat="1" applyFont="1" applyFill="1" applyBorder="1" applyAlignment="1">
      <alignment horizontal="right"/>
    </xf>
    <xf numFmtId="0" fontId="3" fillId="0" borderId="9" xfId="0" applyFont="1" applyBorder="1"/>
    <xf numFmtId="0" fontId="3" fillId="2" borderId="9" xfId="0" applyFont="1" applyFill="1" applyBorder="1"/>
    <xf numFmtId="164" fontId="3" fillId="2" borderId="10" xfId="0" applyNumberFormat="1" applyFont="1" applyFill="1" applyBorder="1"/>
    <xf numFmtId="10" fontId="3" fillId="2" borderId="11" xfId="3" applyNumberFormat="1" applyFont="1" applyFill="1" applyBorder="1"/>
    <xf numFmtId="164" fontId="3" fillId="0" borderId="10" xfId="0" applyNumberFormat="1" applyFont="1" applyBorder="1"/>
    <xf numFmtId="10" fontId="3" fillId="0" borderId="10" xfId="3" applyNumberFormat="1" applyFont="1" applyBorder="1"/>
    <xf numFmtId="0" fontId="3" fillId="2" borderId="11" xfId="0" applyFont="1" applyFill="1" applyBorder="1"/>
    <xf numFmtId="0" fontId="3" fillId="0" borderId="0" xfId="0" applyFont="1" applyBorder="1"/>
    <xf numFmtId="0" fontId="3" fillId="0" borderId="0" xfId="0" applyFont="1"/>
    <xf numFmtId="0" fontId="3" fillId="2" borderId="1" xfId="0" applyFont="1" applyFill="1" applyBorder="1"/>
    <xf numFmtId="0" fontId="3" fillId="2" borderId="7" xfId="0" applyFont="1" applyFill="1" applyBorder="1"/>
    <xf numFmtId="164" fontId="3" fillId="2" borderId="2" xfId="1" applyNumberFormat="1" applyFont="1" applyFill="1" applyBorder="1"/>
    <xf numFmtId="0" fontId="3" fillId="0" borderId="7" xfId="0" applyFont="1" applyBorder="1"/>
    <xf numFmtId="0" fontId="3" fillId="2" borderId="2" xfId="0" applyFont="1" applyFill="1" applyBorder="1"/>
    <xf numFmtId="0" fontId="0" fillId="3" borderId="12" xfId="0" applyFill="1" applyBorder="1"/>
    <xf numFmtId="0" fontId="0" fillId="3" borderId="3" xfId="0" applyFill="1" applyBorder="1"/>
    <xf numFmtId="0" fontId="0" fillId="3" borderId="0" xfId="0" applyFill="1" applyBorder="1"/>
    <xf numFmtId="164" fontId="0" fillId="3" borderId="4" xfId="1" applyNumberFormat="1" applyFont="1" applyFill="1" applyBorder="1"/>
    <xf numFmtId="10" fontId="0" fillId="3" borderId="0" xfId="3" applyNumberFormat="1" applyFont="1" applyFill="1" applyBorder="1"/>
    <xf numFmtId="165" fontId="0" fillId="3" borderId="0" xfId="2" applyNumberFormat="1" applyFont="1" applyFill="1" applyBorder="1"/>
    <xf numFmtId="164" fontId="0" fillId="3" borderId="0" xfId="1" applyNumberFormat="1" applyFont="1" applyFill="1" applyBorder="1"/>
    <xf numFmtId="165" fontId="0" fillId="3" borderId="4" xfId="2" applyNumberFormat="1" applyFont="1" applyFill="1" applyBorder="1"/>
    <xf numFmtId="164" fontId="0" fillId="3" borderId="0" xfId="0" applyNumberFormat="1" applyFill="1" applyBorder="1"/>
    <xf numFmtId="0" fontId="0" fillId="3" borderId="4" xfId="0" applyFill="1" applyBorder="1"/>
    <xf numFmtId="165" fontId="0" fillId="3" borderId="3" xfId="2" applyNumberFormat="1" applyFont="1" applyFill="1" applyBorder="1"/>
    <xf numFmtId="165" fontId="0" fillId="3" borderId="0" xfId="0" applyNumberFormat="1" applyFill="1" applyBorder="1"/>
    <xf numFmtId="165" fontId="0" fillId="3" borderId="3" xfId="0" applyNumberFormat="1" applyFill="1" applyBorder="1"/>
    <xf numFmtId="10" fontId="0" fillId="3" borderId="4" xfId="3" applyNumberFormat="1" applyFont="1" applyFill="1" applyBorder="1"/>
    <xf numFmtId="0" fontId="4" fillId="2" borderId="3" xfId="0" applyFont="1" applyFill="1" applyBorder="1" applyAlignment="1">
      <alignment horizontal="right"/>
    </xf>
    <xf numFmtId="167" fontId="4" fillId="2" borderId="0" xfId="1" applyNumberFormat="1" applyFont="1" applyFill="1" applyBorder="1"/>
    <xf numFmtId="43" fontId="4" fillId="2" borderId="0" xfId="1" applyFont="1" applyFill="1" applyBorder="1"/>
    <xf numFmtId="43" fontId="4" fillId="2" borderId="4" xfId="1" applyFont="1" applyFill="1" applyBorder="1"/>
    <xf numFmtId="0" fontId="4" fillId="0" borderId="0" xfId="0" applyFont="1" applyBorder="1" applyAlignment="1">
      <alignment horizontal="right"/>
    </xf>
    <xf numFmtId="167" fontId="4" fillId="0" borderId="0" xfId="1" applyNumberFormat="1" applyFont="1" applyFill="1" applyBorder="1"/>
    <xf numFmtId="43" fontId="4" fillId="0" borderId="0" xfId="1" applyFont="1" applyFill="1" applyBorder="1"/>
    <xf numFmtId="168" fontId="0" fillId="0" borderId="0" xfId="3" applyNumberFormat="1" applyFont="1" applyBorder="1"/>
    <xf numFmtId="168" fontId="0" fillId="0" borderId="0" xfId="0" applyNumberFormat="1" applyBorder="1"/>
    <xf numFmtId="168" fontId="0" fillId="3" borderId="0" xfId="3" applyNumberFormat="1" applyFont="1" applyFill="1" applyBorder="1"/>
    <xf numFmtId="168" fontId="0" fillId="3" borderId="0" xfId="0" applyNumberFormat="1" applyFill="1" applyBorder="1"/>
    <xf numFmtId="168" fontId="0" fillId="0" borderId="8" xfId="0" applyNumberFormat="1" applyBorder="1"/>
    <xf numFmtId="168" fontId="3" fillId="0" borderId="10" xfId="3" applyNumberFormat="1" applyFont="1" applyBorder="1"/>
    <xf numFmtId="168" fontId="0" fillId="2" borderId="0" xfId="3" applyNumberFormat="1" applyFont="1" applyFill="1" applyBorder="1"/>
    <xf numFmtId="168" fontId="0" fillId="2" borderId="0" xfId="0" applyNumberFormat="1" applyFill="1" applyBorder="1"/>
    <xf numFmtId="168" fontId="0" fillId="2" borderId="8" xfId="0" applyNumberFormat="1" applyFill="1" applyBorder="1"/>
    <xf numFmtId="168" fontId="3" fillId="2" borderId="10" xfId="3" applyNumberFormat="1" applyFont="1" applyFill="1" applyBorder="1"/>
    <xf numFmtId="164" fontId="4" fillId="3" borderId="0" xfId="1" applyNumberFormat="1" applyFont="1" applyFill="1" applyBorder="1"/>
    <xf numFmtId="164" fontId="0" fillId="4" borderId="0" xfId="1" applyNumberFormat="1" applyFont="1" applyFill="1" applyBorder="1"/>
    <xf numFmtId="165" fontId="0" fillId="4" borderId="0" xfId="2" applyNumberFormat="1" applyFont="1" applyFill="1" applyBorder="1"/>
    <xf numFmtId="165" fontId="0" fillId="4" borderId="3" xfId="2" applyNumberFormat="1" applyFont="1" applyFill="1" applyBorder="1"/>
    <xf numFmtId="0" fontId="3" fillId="0" borderId="1" xfId="0" applyFont="1" applyBorder="1"/>
    <xf numFmtId="0" fontId="3" fillId="0" borderId="2" xfId="0" applyFont="1" applyBorder="1"/>
    <xf numFmtId="43" fontId="2" fillId="0" borderId="4" xfId="1" applyFont="1" applyFill="1" applyBorder="1"/>
    <xf numFmtId="0" fontId="4" fillId="0" borderId="3" xfId="0" applyFont="1" applyBorder="1" applyAlignment="1">
      <alignment horizontal="right"/>
    </xf>
    <xf numFmtId="43" fontId="4" fillId="0" borderId="4" xfId="1" applyFont="1" applyFill="1" applyBorder="1"/>
    <xf numFmtId="0" fontId="2" fillId="0" borderId="3" xfId="0" applyFon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1" xfId="0" applyBorder="1" applyAlignment="1">
      <alignment horizontal="right"/>
    </xf>
    <xf numFmtId="10" fontId="3" fillId="0" borderId="11" xfId="3" applyNumberFormat="1" applyFont="1" applyBorder="1"/>
    <xf numFmtId="165" fontId="3" fillId="5" borderId="4" xfId="2" applyNumberFormat="1" applyFont="1" applyFill="1" applyBorder="1"/>
    <xf numFmtId="165" fontId="3" fillId="0" borderId="10" xfId="0" applyNumberFormat="1" applyFont="1" applyBorder="1"/>
    <xf numFmtId="165" fontId="3" fillId="2" borderId="9" xfId="2" applyNumberFormat="1" applyFont="1" applyFill="1" applyBorder="1"/>
    <xf numFmtId="165" fontId="3" fillId="0" borderId="9" xfId="0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9BB2B-D44C-204D-8997-5D96F4A528C8}">
  <dimension ref="A1:U28"/>
  <sheetViews>
    <sheetView showGridLines="0" tabSelected="1" zoomScaleNormal="100" workbookViewId="0"/>
  </sheetViews>
  <sheetFormatPr defaultColWidth="10.6640625" defaultRowHeight="15.5" x14ac:dyDescent="0.35"/>
  <cols>
    <col min="1" max="1" width="18" bestFit="1" customWidth="1"/>
    <col min="2" max="2" width="2.9140625" customWidth="1"/>
    <col min="3" max="3" width="10.5" bestFit="1" customWidth="1"/>
    <col min="4" max="4" width="10.5" style="1" bestFit="1" customWidth="1"/>
    <col min="5" max="5" width="17.75" customWidth="1"/>
    <col min="6" max="6" width="15" bestFit="1" customWidth="1"/>
    <col min="7" max="7" width="7.75" bestFit="1" customWidth="1"/>
    <col min="8" max="8" width="12.58203125" customWidth="1"/>
    <col min="9" max="9" width="17.75" customWidth="1"/>
    <col min="10" max="10" width="14.25" customWidth="1"/>
    <col min="11" max="11" width="7.75" bestFit="1" customWidth="1"/>
    <col min="12" max="12" width="12.58203125" customWidth="1"/>
    <col min="13" max="13" width="17.75" customWidth="1"/>
    <col min="14" max="14" width="15" bestFit="1" customWidth="1"/>
    <col min="15" max="15" width="7.75" bestFit="1" customWidth="1"/>
    <col min="16" max="16" width="12.58203125" customWidth="1"/>
    <col min="17" max="17" width="17.75" customWidth="1"/>
    <col min="18" max="18" width="15.33203125" bestFit="1" customWidth="1"/>
    <col min="19" max="19" width="7.83203125" bestFit="1" customWidth="1"/>
    <col min="20" max="20" width="12.58203125" customWidth="1"/>
  </cols>
  <sheetData>
    <row r="1" spans="1:21" ht="16" thickBot="1" x14ac:dyDescent="0.4"/>
    <row r="2" spans="1:21" x14ac:dyDescent="0.35">
      <c r="A2" s="13"/>
      <c r="B2" s="63" t="s">
        <v>14</v>
      </c>
      <c r="C2" s="64"/>
      <c r="D2" s="65"/>
      <c r="E2" s="66" t="s">
        <v>2</v>
      </c>
      <c r="F2" s="66"/>
      <c r="G2" s="66"/>
      <c r="H2" s="66"/>
      <c r="I2" s="63" t="s">
        <v>7</v>
      </c>
      <c r="J2" s="64"/>
      <c r="K2" s="64"/>
      <c r="L2" s="67"/>
      <c r="M2" s="66" t="s">
        <v>10</v>
      </c>
      <c r="N2" s="66"/>
      <c r="O2" s="66"/>
      <c r="P2" s="66"/>
      <c r="Q2" s="63" t="s">
        <v>13</v>
      </c>
      <c r="R2" s="64"/>
      <c r="S2" s="64"/>
      <c r="T2" s="67"/>
      <c r="U2" s="13"/>
    </row>
    <row r="3" spans="1:21" x14ac:dyDescent="0.35">
      <c r="A3" s="13"/>
      <c r="B3" s="4"/>
      <c r="C3" s="8"/>
      <c r="D3" s="50"/>
      <c r="E3" s="14" t="s">
        <v>3</v>
      </c>
      <c r="F3" s="101">
        <v>5000000</v>
      </c>
      <c r="G3" s="13"/>
      <c r="H3" s="13"/>
      <c r="I3" s="11" t="s">
        <v>3</v>
      </c>
      <c r="J3" s="101">
        <v>10000000</v>
      </c>
      <c r="K3" s="8"/>
      <c r="L3" s="20"/>
      <c r="M3" s="14" t="s">
        <v>3</v>
      </c>
      <c r="N3" s="101">
        <v>20000000</v>
      </c>
      <c r="O3" s="13"/>
      <c r="P3" s="13"/>
      <c r="Q3" s="11" t="s">
        <v>3</v>
      </c>
      <c r="R3" s="101">
        <v>35000000</v>
      </c>
      <c r="S3" s="8"/>
      <c r="T3" s="20"/>
      <c r="U3" s="13"/>
    </row>
    <row r="4" spans="1:21" x14ac:dyDescent="0.35">
      <c r="A4" s="13"/>
      <c r="B4" s="4"/>
      <c r="C4" s="8"/>
      <c r="D4" s="50"/>
      <c r="E4" s="14" t="s">
        <v>15</v>
      </c>
      <c r="F4" s="31">
        <f>F3/SUM(F9:F11)</f>
        <v>3.950519740253327</v>
      </c>
      <c r="G4" s="13"/>
      <c r="H4" s="13"/>
      <c r="I4" s="11" t="s">
        <v>15</v>
      </c>
      <c r="J4" s="32">
        <f>J3/SUM(J9:J14)</f>
        <v>4.3741301108415183</v>
      </c>
      <c r="K4" s="34"/>
      <c r="L4" s="30"/>
      <c r="M4" s="14" t="s">
        <v>15</v>
      </c>
      <c r="N4" s="31">
        <f>N3/SUM(N9:N17)</f>
        <v>4.6514560362207353</v>
      </c>
      <c r="O4" s="29"/>
      <c r="P4" s="29"/>
      <c r="Q4" s="11" t="s">
        <v>15</v>
      </c>
      <c r="R4" s="32">
        <f>R3/SUM(R9:R20)</f>
        <v>4.7379205332956715</v>
      </c>
      <c r="S4" s="34"/>
      <c r="T4" s="20"/>
      <c r="U4" s="13"/>
    </row>
    <row r="5" spans="1:21" x14ac:dyDescent="0.35">
      <c r="A5" s="13"/>
      <c r="B5" s="4"/>
      <c r="C5" s="8"/>
      <c r="D5" s="50"/>
      <c r="E5" s="14"/>
      <c r="F5" s="31"/>
      <c r="G5" s="13"/>
      <c r="H5" s="13"/>
      <c r="I5" s="82" t="s">
        <v>16</v>
      </c>
      <c r="J5" s="83">
        <f>J4/$F4</f>
        <v>1.1072290226199522</v>
      </c>
      <c r="K5" s="84"/>
      <c r="L5" s="85"/>
      <c r="M5" s="86" t="s">
        <v>16</v>
      </c>
      <c r="N5" s="87">
        <f>N4/$F4</f>
        <v>1.1774288807686</v>
      </c>
      <c r="O5" s="88"/>
      <c r="P5" s="88"/>
      <c r="Q5" s="82" t="s">
        <v>16</v>
      </c>
      <c r="R5" s="83">
        <f>R4/$F4</f>
        <v>1.1993157469938001</v>
      </c>
      <c r="S5" s="34"/>
      <c r="T5" s="20"/>
      <c r="U5" s="13"/>
    </row>
    <row r="6" spans="1:21" x14ac:dyDescent="0.35">
      <c r="A6" s="13"/>
      <c r="B6" s="4"/>
      <c r="C6" s="8"/>
      <c r="D6" s="50"/>
      <c r="E6" s="14" t="s">
        <v>18</v>
      </c>
      <c r="F6" s="42">
        <f>F23*F4</f>
        <v>7000000</v>
      </c>
      <c r="G6" s="13"/>
      <c r="H6" s="13"/>
      <c r="I6" s="11" t="s">
        <v>18</v>
      </c>
      <c r="J6" s="43">
        <f>J23*J4</f>
        <v>14999999.999999998</v>
      </c>
      <c r="K6" s="34"/>
      <c r="L6" s="30"/>
      <c r="M6" s="14" t="s">
        <v>18</v>
      </c>
      <c r="N6" s="42">
        <f>N23*N4</f>
        <v>27000000</v>
      </c>
      <c r="O6" s="29"/>
      <c r="P6" s="29"/>
      <c r="Q6" s="11" t="s">
        <v>18</v>
      </c>
      <c r="R6" s="43">
        <f>R23*R4</f>
        <v>50000000</v>
      </c>
      <c r="S6" s="34"/>
      <c r="T6" s="20"/>
      <c r="U6" s="13"/>
    </row>
    <row r="7" spans="1:21" ht="16" thickBot="1" x14ac:dyDescent="0.4">
      <c r="A7" s="13"/>
      <c r="B7" s="4"/>
      <c r="C7" s="8"/>
      <c r="D7" s="50"/>
      <c r="E7" s="14"/>
      <c r="F7" s="33"/>
      <c r="G7" s="13"/>
      <c r="H7" s="13"/>
      <c r="I7" s="52"/>
      <c r="J7" s="34"/>
      <c r="K7" s="34"/>
      <c r="L7" s="30"/>
      <c r="M7" s="35"/>
      <c r="N7" s="36"/>
      <c r="O7" s="29"/>
      <c r="P7" s="29"/>
      <c r="Q7" s="52"/>
      <c r="R7" s="34"/>
      <c r="S7" s="34"/>
      <c r="T7" s="20"/>
      <c r="U7" s="13"/>
    </row>
    <row r="8" spans="1:21" s="10" customFormat="1" ht="16" thickBot="1" x14ac:dyDescent="0.4">
      <c r="A8" s="14"/>
      <c r="B8" s="37"/>
      <c r="C8" s="38" t="s">
        <v>1</v>
      </c>
      <c r="D8" s="53" t="s">
        <v>5</v>
      </c>
      <c r="E8" s="39" t="s">
        <v>17</v>
      </c>
      <c r="F8" s="39" t="s">
        <v>1</v>
      </c>
      <c r="G8" s="39" t="s">
        <v>5</v>
      </c>
      <c r="H8" s="39" t="s">
        <v>19</v>
      </c>
      <c r="I8" s="37" t="s">
        <v>17</v>
      </c>
      <c r="J8" s="40" t="s">
        <v>1</v>
      </c>
      <c r="K8" s="40" t="s">
        <v>5</v>
      </c>
      <c r="L8" s="41" t="s">
        <v>19</v>
      </c>
      <c r="M8" s="39" t="s">
        <v>17</v>
      </c>
      <c r="N8" s="39" t="s">
        <v>1</v>
      </c>
      <c r="O8" s="39" t="s">
        <v>5</v>
      </c>
      <c r="P8" s="39" t="s">
        <v>19</v>
      </c>
      <c r="Q8" s="37" t="s">
        <v>17</v>
      </c>
      <c r="R8" s="40" t="s">
        <v>1</v>
      </c>
      <c r="S8" s="40" t="s">
        <v>5</v>
      </c>
      <c r="T8" s="41" t="s">
        <v>19</v>
      </c>
      <c r="U8" s="14"/>
    </row>
    <row r="9" spans="1:21" x14ac:dyDescent="0.35">
      <c r="A9" s="13" t="s">
        <v>0</v>
      </c>
      <c r="B9" s="4"/>
      <c r="C9" s="100">
        <v>1000000</v>
      </c>
      <c r="D9" s="21">
        <f>C9/C$23</f>
        <v>1</v>
      </c>
      <c r="E9" s="13"/>
      <c r="F9" s="18">
        <f>C9</f>
        <v>1000000</v>
      </c>
      <c r="G9" s="89">
        <f>F9/F$23</f>
        <v>0.56435996289333246</v>
      </c>
      <c r="H9" s="42">
        <f>G9*F$6</f>
        <v>3950519.7402533274</v>
      </c>
      <c r="I9" s="4"/>
      <c r="J9" s="16">
        <f>F9</f>
        <v>1000000</v>
      </c>
      <c r="K9" s="95">
        <f>J9/J$23</f>
        <v>0.29160867405610125</v>
      </c>
      <c r="L9" s="46">
        <f>K9*J$6</f>
        <v>4374130.1108415183</v>
      </c>
      <c r="M9" s="13"/>
      <c r="N9" s="17">
        <f>J9</f>
        <v>1000000</v>
      </c>
      <c r="O9" s="89">
        <f>N9/N$23</f>
        <v>0.17227614948965686</v>
      </c>
      <c r="P9" s="42">
        <f>O9*N$6</f>
        <v>4651456.0362207349</v>
      </c>
      <c r="Q9" s="4"/>
      <c r="R9" s="24">
        <f>N9</f>
        <v>1000000</v>
      </c>
      <c r="S9" s="95">
        <f>R9/R$23</f>
        <v>9.4758410665913423E-2</v>
      </c>
      <c r="T9" s="112">
        <f>S9*R$6</f>
        <v>4737920.5332956715</v>
      </c>
      <c r="U9" s="13"/>
    </row>
    <row r="10" spans="1:21" ht="7" customHeight="1" x14ac:dyDescent="0.35">
      <c r="A10" s="2"/>
      <c r="B10" s="4"/>
      <c r="C10" s="8"/>
      <c r="D10" s="50"/>
      <c r="E10" s="13"/>
      <c r="F10" s="18"/>
      <c r="G10" s="90"/>
      <c r="H10" s="13"/>
      <c r="I10" s="4"/>
      <c r="J10" s="16"/>
      <c r="K10" s="96"/>
      <c r="L10" s="20"/>
      <c r="M10" s="13"/>
      <c r="N10" s="17">
        <f t="shared" ref="N10:N15" si="0">J10</f>
        <v>0</v>
      </c>
      <c r="O10" s="90"/>
      <c r="P10" s="13"/>
      <c r="Q10" s="4"/>
      <c r="R10" s="24">
        <f t="shared" ref="R10:R15" si="1">N10</f>
        <v>0</v>
      </c>
      <c r="S10" s="96"/>
      <c r="T10" s="20"/>
      <c r="U10" s="13"/>
    </row>
    <row r="11" spans="1:21" x14ac:dyDescent="0.35">
      <c r="A11" s="68" t="s">
        <v>4</v>
      </c>
      <c r="B11" s="69"/>
      <c r="C11" s="70"/>
      <c r="D11" s="71"/>
      <c r="E11" s="70"/>
      <c r="F11" s="99">
        <v>265656.25000000006</v>
      </c>
      <c r="G11" s="91">
        <f>F11/F$23</f>
        <v>0.14992575139238187</v>
      </c>
      <c r="H11" s="73"/>
      <c r="I11" s="69"/>
      <c r="J11" s="74">
        <f>F11</f>
        <v>265656.25000000006</v>
      </c>
      <c r="K11" s="91">
        <f>J11/J$23</f>
        <v>7.746766681721616E-2</v>
      </c>
      <c r="L11" s="75"/>
      <c r="M11" s="70"/>
      <c r="N11" s="76">
        <f t="shared" si="0"/>
        <v>265656.25000000006</v>
      </c>
      <c r="O11" s="91">
        <f>N11/N$23</f>
        <v>4.5766235837861664E-2</v>
      </c>
      <c r="P11" s="72"/>
      <c r="Q11" s="69"/>
      <c r="R11" s="76">
        <f t="shared" si="1"/>
        <v>265656.25000000006</v>
      </c>
      <c r="S11" s="91">
        <f>R11/R$23</f>
        <v>2.5173164033466568E-2</v>
      </c>
      <c r="T11" s="77"/>
      <c r="U11" s="13"/>
    </row>
    <row r="12" spans="1:21" x14ac:dyDescent="0.35">
      <c r="A12" s="68" t="s">
        <v>6</v>
      </c>
      <c r="B12" s="69"/>
      <c r="C12" s="70"/>
      <c r="D12" s="71"/>
      <c r="E12" s="101">
        <v>2000000</v>
      </c>
      <c r="F12" s="74">
        <f>E12/F$4</f>
        <v>506262.5</v>
      </c>
      <c r="G12" s="91">
        <f>F12/F$23</f>
        <v>0.2857142857142857</v>
      </c>
      <c r="H12" s="73">
        <f>G12*F$6</f>
        <v>2000000</v>
      </c>
      <c r="I12" s="78">
        <f>E12</f>
        <v>2000000</v>
      </c>
      <c r="J12" s="74">
        <f>F12</f>
        <v>506262.5</v>
      </c>
      <c r="K12" s="91">
        <f>J12/J$23</f>
        <v>0.14763053634932696</v>
      </c>
      <c r="L12" s="75">
        <f>K12*J$6</f>
        <v>2214458.045239904</v>
      </c>
      <c r="M12" s="79">
        <f>I12</f>
        <v>2000000</v>
      </c>
      <c r="N12" s="76">
        <f t="shared" si="0"/>
        <v>506262.5</v>
      </c>
      <c r="O12" s="91">
        <f>N12/N$23</f>
        <v>8.7216954131007399E-2</v>
      </c>
      <c r="P12" s="73">
        <f>O12*N$6</f>
        <v>2354857.7615371998</v>
      </c>
      <c r="Q12" s="80">
        <f>M12</f>
        <v>2000000</v>
      </c>
      <c r="R12" s="76">
        <f t="shared" si="1"/>
        <v>506262.5</v>
      </c>
      <c r="S12" s="91">
        <f>R12/R$23</f>
        <v>4.7972629879751996E-2</v>
      </c>
      <c r="T12" s="75">
        <f>S12*R$6</f>
        <v>2398631.4939875999</v>
      </c>
      <c r="U12" s="13"/>
    </row>
    <row r="13" spans="1:21" ht="7" customHeight="1" x14ac:dyDescent="0.35">
      <c r="A13" s="2"/>
      <c r="B13" s="4"/>
      <c r="C13" s="8"/>
      <c r="D13" s="50"/>
      <c r="E13" s="13"/>
      <c r="F13" s="18"/>
      <c r="G13" s="90"/>
      <c r="H13" s="13"/>
      <c r="I13" s="4"/>
      <c r="J13" s="8"/>
      <c r="K13" s="96"/>
      <c r="L13" s="20"/>
      <c r="M13" s="45"/>
      <c r="N13" s="17">
        <f t="shared" si="0"/>
        <v>0</v>
      </c>
      <c r="O13" s="90"/>
      <c r="P13" s="13"/>
      <c r="Q13" s="25"/>
      <c r="R13" s="24">
        <f t="shared" si="1"/>
        <v>0</v>
      </c>
      <c r="S13" s="96"/>
      <c r="T13" s="20"/>
      <c r="U13" s="13"/>
    </row>
    <row r="14" spans="1:21" x14ac:dyDescent="0.35">
      <c r="A14" s="68" t="s">
        <v>8</v>
      </c>
      <c r="B14" s="69"/>
      <c r="C14" s="70"/>
      <c r="D14" s="71"/>
      <c r="E14" s="70"/>
      <c r="F14" s="74"/>
      <c r="G14" s="92"/>
      <c r="H14" s="70"/>
      <c r="I14" s="69"/>
      <c r="J14" s="99">
        <v>514250.09879909229</v>
      </c>
      <c r="K14" s="91">
        <f>J14/J$23</f>
        <v>0.14995978944402236</v>
      </c>
      <c r="L14" s="81"/>
      <c r="M14" s="79"/>
      <c r="N14" s="76">
        <f t="shared" si="0"/>
        <v>514250.09879909229</v>
      </c>
      <c r="O14" s="91">
        <f>N14/N$23</f>
        <v>8.8593026895783231E-2</v>
      </c>
      <c r="P14" s="72"/>
      <c r="Q14" s="80"/>
      <c r="R14" s="76">
        <f t="shared" si="1"/>
        <v>514250.09879909229</v>
      </c>
      <c r="S14" s="91">
        <f>R14/R$23</f>
        <v>4.8729522046990936E-2</v>
      </c>
      <c r="T14" s="77"/>
      <c r="U14" s="13"/>
    </row>
    <row r="15" spans="1:21" x14ac:dyDescent="0.35">
      <c r="A15" s="68" t="s">
        <v>9</v>
      </c>
      <c r="B15" s="69"/>
      <c r="C15" s="70"/>
      <c r="D15" s="71"/>
      <c r="E15" s="70"/>
      <c r="F15" s="74"/>
      <c r="G15" s="92"/>
      <c r="H15" s="70"/>
      <c r="I15" s="102">
        <v>5000000</v>
      </c>
      <c r="J15" s="74">
        <f>I15/J4</f>
        <v>1143084.4243995461</v>
      </c>
      <c r="K15" s="91">
        <f>J15/J$23</f>
        <v>0.33333333333333337</v>
      </c>
      <c r="L15" s="75">
        <f>K15*J$6</f>
        <v>5000000</v>
      </c>
      <c r="M15" s="79">
        <f t="shared" ref="M15" si="2">I15</f>
        <v>5000000</v>
      </c>
      <c r="N15" s="76">
        <f t="shared" si="0"/>
        <v>1143084.4243995461</v>
      </c>
      <c r="O15" s="91">
        <f>N15/N$23</f>
        <v>0.19692618317715457</v>
      </c>
      <c r="P15" s="73">
        <f>O15*N$6</f>
        <v>5317006.9457831737</v>
      </c>
      <c r="Q15" s="80">
        <f t="shared" ref="Q15" si="3">M15</f>
        <v>5000000</v>
      </c>
      <c r="R15" s="76">
        <f t="shared" si="1"/>
        <v>1143084.4243995461</v>
      </c>
      <c r="S15" s="91">
        <f>R15/R$23</f>
        <v>0.10831686331306145</v>
      </c>
      <c r="T15" s="75">
        <f>S15*R$6</f>
        <v>5415843.1656530723</v>
      </c>
      <c r="U15" s="13"/>
    </row>
    <row r="16" spans="1:21" ht="7" customHeight="1" x14ac:dyDescent="0.35">
      <c r="A16" s="2"/>
      <c r="B16" s="4"/>
      <c r="C16" s="8"/>
      <c r="D16" s="50"/>
      <c r="E16" s="13"/>
      <c r="F16" s="18"/>
      <c r="G16" s="90"/>
      <c r="H16" s="13"/>
      <c r="I16" s="4"/>
      <c r="J16" s="8"/>
      <c r="K16" s="96"/>
      <c r="L16" s="20"/>
      <c r="M16" s="13"/>
      <c r="N16" s="13"/>
      <c r="O16" s="90"/>
      <c r="P16" s="13"/>
      <c r="Q16" s="4"/>
      <c r="R16" s="8"/>
      <c r="S16" s="96"/>
      <c r="T16" s="20"/>
      <c r="U16" s="13"/>
    </row>
    <row r="17" spans="1:21" x14ac:dyDescent="0.35">
      <c r="A17" s="68" t="s">
        <v>11</v>
      </c>
      <c r="B17" s="69"/>
      <c r="C17" s="70"/>
      <c r="D17" s="71"/>
      <c r="E17" s="70"/>
      <c r="F17" s="74"/>
      <c r="G17" s="92"/>
      <c r="H17" s="70"/>
      <c r="I17" s="69"/>
      <c r="J17" s="70"/>
      <c r="K17" s="92"/>
      <c r="L17" s="77"/>
      <c r="M17" s="70"/>
      <c r="N17" s="99">
        <v>870475.63840681617</v>
      </c>
      <c r="O17" s="91">
        <f>N17/N$23</f>
        <v>0.14996219120927715</v>
      </c>
      <c r="P17" s="72"/>
      <c r="Q17" s="69"/>
      <c r="R17" s="74">
        <f>N17</f>
        <v>870475.63840681617</v>
      </c>
      <c r="S17" s="91">
        <f>R17/R$23</f>
        <v>8.2484888018826252E-2</v>
      </c>
      <c r="T17" s="77"/>
      <c r="U17" s="13"/>
    </row>
    <row r="18" spans="1:21" x14ac:dyDescent="0.35">
      <c r="A18" s="68" t="s">
        <v>12</v>
      </c>
      <c r="B18" s="69"/>
      <c r="C18" s="70"/>
      <c r="D18" s="71"/>
      <c r="E18" s="70"/>
      <c r="F18" s="74"/>
      <c r="G18" s="92"/>
      <c r="H18" s="70"/>
      <c r="I18" s="69"/>
      <c r="J18" s="70"/>
      <c r="K18" s="92"/>
      <c r="L18" s="77"/>
      <c r="M18" s="101">
        <v>7000000</v>
      </c>
      <c r="N18" s="74">
        <f>M18/N$4</f>
        <v>1504905.1190619087</v>
      </c>
      <c r="O18" s="91">
        <f>N18/N$23</f>
        <v>0.25925925925925924</v>
      </c>
      <c r="P18" s="73">
        <f>O18*N$6</f>
        <v>7000000</v>
      </c>
      <c r="Q18" s="78">
        <v>7000000</v>
      </c>
      <c r="R18" s="74">
        <f>N18</f>
        <v>1504905.1190619087</v>
      </c>
      <c r="S18" s="91">
        <f>R18/R$23</f>
        <v>0.14260241728530368</v>
      </c>
      <c r="T18" s="75">
        <f>S18*R$6</f>
        <v>7130120.8642651839</v>
      </c>
      <c r="U18" s="13"/>
    </row>
    <row r="19" spans="1:21" ht="7" customHeight="1" x14ac:dyDescent="0.35">
      <c r="A19" s="2"/>
      <c r="B19" s="4"/>
      <c r="C19" s="8"/>
      <c r="D19" s="50"/>
      <c r="E19" s="13"/>
      <c r="F19" s="18"/>
      <c r="G19" s="90"/>
      <c r="H19" s="13"/>
      <c r="I19" s="4"/>
      <c r="J19" s="8"/>
      <c r="K19" s="96"/>
      <c r="L19" s="20"/>
      <c r="M19" s="13"/>
      <c r="N19" s="13"/>
      <c r="O19" s="90"/>
      <c r="P19" s="13"/>
      <c r="Q19" s="4"/>
      <c r="R19" s="8"/>
      <c r="S19" s="96"/>
      <c r="T19" s="20"/>
      <c r="U19" s="13"/>
    </row>
    <row r="20" spans="1:21" x14ac:dyDescent="0.35">
      <c r="A20" s="68" t="s">
        <v>21</v>
      </c>
      <c r="B20" s="69"/>
      <c r="C20" s="70"/>
      <c r="D20" s="71"/>
      <c r="E20" s="70"/>
      <c r="F20" s="74"/>
      <c r="G20" s="92"/>
      <c r="H20" s="70"/>
      <c r="I20" s="69"/>
      <c r="J20" s="70"/>
      <c r="K20" s="92"/>
      <c r="L20" s="77"/>
      <c r="M20" s="70"/>
      <c r="N20" s="70"/>
      <c r="O20" s="92"/>
      <c r="P20" s="70"/>
      <c r="Q20" s="69"/>
      <c r="R20" s="99">
        <v>1582573.0265295613</v>
      </c>
      <c r="S20" s="91">
        <f>R20/R$23</f>
        <v>0.14996210475668567</v>
      </c>
      <c r="T20" s="77"/>
      <c r="U20" s="13"/>
    </row>
    <row r="21" spans="1:21" x14ac:dyDescent="0.35">
      <c r="A21" s="68" t="s">
        <v>22</v>
      </c>
      <c r="B21" s="69"/>
      <c r="C21" s="70"/>
      <c r="D21" s="71"/>
      <c r="E21" s="70"/>
      <c r="F21" s="74"/>
      <c r="G21" s="92"/>
      <c r="H21" s="70"/>
      <c r="I21" s="69"/>
      <c r="J21" s="70"/>
      <c r="K21" s="92"/>
      <c r="L21" s="77"/>
      <c r="M21" s="70"/>
      <c r="N21" s="70"/>
      <c r="O21" s="92"/>
      <c r="P21" s="70"/>
      <c r="Q21" s="102">
        <v>15000000</v>
      </c>
      <c r="R21" s="74">
        <f>Q21/R4</f>
        <v>3165945.8816558248</v>
      </c>
      <c r="S21" s="91">
        <f>R21/R$23</f>
        <v>0.3</v>
      </c>
      <c r="T21" s="75">
        <f>S21*R$6</f>
        <v>15000000</v>
      </c>
      <c r="U21" s="13"/>
    </row>
    <row r="22" spans="1:21" ht="7" customHeight="1" thickBot="1" x14ac:dyDescent="0.4">
      <c r="A22" s="3"/>
      <c r="B22" s="5"/>
      <c r="C22" s="9"/>
      <c r="D22" s="51"/>
      <c r="E22" s="15"/>
      <c r="F22" s="19"/>
      <c r="G22" s="93"/>
      <c r="H22" s="15"/>
      <c r="I22" s="5"/>
      <c r="J22" s="9"/>
      <c r="K22" s="97"/>
      <c r="L22" s="22"/>
      <c r="M22" s="15"/>
      <c r="N22" s="15"/>
      <c r="O22" s="93"/>
      <c r="P22" s="15"/>
      <c r="Q22" s="5"/>
      <c r="R22" s="9"/>
      <c r="S22" s="97"/>
      <c r="T22" s="22"/>
      <c r="U22" s="13"/>
    </row>
    <row r="23" spans="1:21" s="62" customFormat="1" ht="16" thickBot="1" x14ac:dyDescent="0.4">
      <c r="A23" s="54" t="s">
        <v>20</v>
      </c>
      <c r="B23" s="55"/>
      <c r="C23" s="56">
        <f>SUM(C9:C22)</f>
        <v>1000000</v>
      </c>
      <c r="D23" s="57">
        <f>SUM(D9:D22)</f>
        <v>1</v>
      </c>
      <c r="E23" s="113">
        <f>SUM(E9:E22)</f>
        <v>2000000</v>
      </c>
      <c r="F23" s="58">
        <f>SUM(F9:F22)</f>
        <v>1771918.75</v>
      </c>
      <c r="G23" s="94">
        <f>SUM(G9:G22)</f>
        <v>1</v>
      </c>
      <c r="H23" s="59"/>
      <c r="I23" s="114">
        <f>SUM(I9:I22)</f>
        <v>7000000</v>
      </c>
      <c r="J23" s="56">
        <f>SUM(J9:J22)</f>
        <v>3429253.2731986381</v>
      </c>
      <c r="K23" s="98">
        <f>SUM(K9:K22)</f>
        <v>1</v>
      </c>
      <c r="L23" s="57"/>
      <c r="M23" s="113">
        <f>SUM(M9:M22)</f>
        <v>14000000</v>
      </c>
      <c r="N23" s="58">
        <f>SUM(N9:N22)</f>
        <v>5804634.0306673627</v>
      </c>
      <c r="O23" s="94">
        <f>SUM(O9:O22)</f>
        <v>1</v>
      </c>
      <c r="P23" s="59"/>
      <c r="Q23" s="114">
        <f>SUM(Q9:Q22)</f>
        <v>29000000</v>
      </c>
      <c r="R23" s="56">
        <f>SUM(R9:R22)</f>
        <v>10553152.93885275</v>
      </c>
      <c r="S23" s="98">
        <f>SUM(S9:S22)</f>
        <v>1</v>
      </c>
      <c r="T23" s="60"/>
      <c r="U23" s="61"/>
    </row>
    <row r="24" spans="1:21" x14ac:dyDescent="0.35">
      <c r="B24" s="13"/>
      <c r="C24" s="17"/>
      <c r="D24" s="44"/>
      <c r="E24" s="13"/>
      <c r="F24" s="17"/>
      <c r="G24" s="44"/>
      <c r="H24" s="44"/>
      <c r="I24" s="13"/>
      <c r="J24" s="17"/>
      <c r="K24" s="44"/>
      <c r="L24" s="44"/>
      <c r="M24" s="13"/>
      <c r="N24" s="17"/>
      <c r="O24" s="44"/>
      <c r="P24" s="44"/>
      <c r="Q24" s="13"/>
      <c r="R24" s="17"/>
      <c r="S24" s="44"/>
      <c r="T24" s="13"/>
      <c r="U24" s="13"/>
    </row>
    <row r="25" spans="1:21" s="47" customFormat="1" x14ac:dyDescent="0.35">
      <c r="B25" s="27"/>
      <c r="C25" s="27"/>
      <c r="D25" s="28"/>
      <c r="E25" s="27"/>
      <c r="F25" s="26"/>
      <c r="G25" s="27"/>
      <c r="H25" s="27"/>
      <c r="I25" s="27"/>
      <c r="J25" s="26"/>
      <c r="K25" s="27"/>
      <c r="L25" s="27"/>
      <c r="M25" s="27"/>
      <c r="N25" s="26"/>
      <c r="O25" s="27"/>
      <c r="P25" s="27"/>
      <c r="Q25" s="27"/>
      <c r="R25" s="26"/>
      <c r="S25" s="27"/>
      <c r="T25" s="27"/>
      <c r="U25" s="27"/>
    </row>
    <row r="26" spans="1:21" s="47" customFormat="1" x14ac:dyDescent="0.35">
      <c r="D26" s="48"/>
      <c r="F26" s="49"/>
      <c r="J26" s="49"/>
      <c r="N26" s="49"/>
      <c r="R26" s="49"/>
    </row>
    <row r="27" spans="1:21" s="47" customFormat="1" x14ac:dyDescent="0.35">
      <c r="D27" s="48"/>
    </row>
    <row r="28" spans="1:21" s="47" customFormat="1" x14ac:dyDescent="0.35">
      <c r="D28" s="48"/>
      <c r="E28" s="49"/>
      <c r="I28" s="49"/>
      <c r="M28" s="49"/>
      <c r="Q28" s="49"/>
    </row>
  </sheetData>
  <pageMargins left="0.7" right="0.7" top="0.75" bottom="0.75" header="0.3" footer="0.3"/>
  <pageSetup orientation="portrait" horizontalDpi="0" verticalDpi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E89A7-A766-4DA1-9684-DBF444EDA61D}">
  <dimension ref="A1:T28"/>
  <sheetViews>
    <sheetView showGridLines="0" zoomScaleNormal="100" workbookViewId="0">
      <selection activeCell="P5" sqref="P5"/>
    </sheetView>
  </sheetViews>
  <sheetFormatPr defaultColWidth="10.6640625" defaultRowHeight="15.5" x14ac:dyDescent="0.35"/>
  <cols>
    <col min="1" max="1" width="18" bestFit="1" customWidth="1"/>
    <col min="2" max="2" width="2.9140625" customWidth="1"/>
    <col min="3" max="3" width="10.5" bestFit="1" customWidth="1"/>
    <col min="4" max="4" width="10.5" style="1" bestFit="1" customWidth="1"/>
    <col min="5" max="5" width="17.75" customWidth="1"/>
    <col min="6" max="6" width="15" bestFit="1" customWidth="1"/>
    <col min="7" max="7" width="7.75" bestFit="1" customWidth="1"/>
    <col min="8" max="8" width="12.58203125" customWidth="1"/>
    <col min="9" max="9" width="17.75" customWidth="1"/>
    <col min="10" max="10" width="14.25" customWidth="1"/>
    <col min="11" max="11" width="7.75" bestFit="1" customWidth="1"/>
    <col min="12" max="12" width="12.58203125" customWidth="1"/>
    <col min="13" max="13" width="17.75" customWidth="1"/>
    <col min="14" max="14" width="15" bestFit="1" customWidth="1"/>
    <col min="15" max="15" width="7.75" bestFit="1" customWidth="1"/>
    <col min="16" max="16" width="12.58203125" customWidth="1"/>
  </cols>
  <sheetData>
    <row r="1" spans="1:17" ht="16" thickBot="1" x14ac:dyDescent="0.4"/>
    <row r="2" spans="1:17" x14ac:dyDescent="0.35">
      <c r="A2" s="13"/>
      <c r="B2" s="63" t="s">
        <v>14</v>
      </c>
      <c r="C2" s="64"/>
      <c r="D2" s="65"/>
      <c r="E2" s="66" t="s">
        <v>2</v>
      </c>
      <c r="F2" s="66"/>
      <c r="G2" s="66"/>
      <c r="H2" s="66"/>
      <c r="I2" s="63" t="s">
        <v>7</v>
      </c>
      <c r="J2" s="64"/>
      <c r="K2" s="64"/>
      <c r="L2" s="67"/>
      <c r="M2" s="103" t="s">
        <v>27</v>
      </c>
      <c r="N2" s="66"/>
      <c r="O2" s="66"/>
      <c r="P2" s="104"/>
      <c r="Q2" s="13"/>
    </row>
    <row r="3" spans="1:17" x14ac:dyDescent="0.35">
      <c r="A3" s="13"/>
      <c r="B3" s="4"/>
      <c r="C3" s="8"/>
      <c r="D3" s="50"/>
      <c r="E3" s="14" t="s">
        <v>3</v>
      </c>
      <c r="F3" s="101">
        <v>5000000</v>
      </c>
      <c r="G3" s="13"/>
      <c r="H3" s="13"/>
      <c r="I3" s="11" t="s">
        <v>3</v>
      </c>
      <c r="J3" s="101">
        <v>20000000</v>
      </c>
      <c r="K3" s="8"/>
      <c r="L3" s="20"/>
      <c r="M3" s="12" t="s">
        <v>3</v>
      </c>
      <c r="N3" s="101">
        <v>50000000</v>
      </c>
      <c r="O3" s="13"/>
      <c r="P3" s="6"/>
      <c r="Q3" s="13"/>
    </row>
    <row r="4" spans="1:17" x14ac:dyDescent="0.35">
      <c r="A4" s="13"/>
      <c r="B4" s="4"/>
      <c r="C4" s="8"/>
      <c r="D4" s="50"/>
      <c r="E4" s="14" t="s">
        <v>15</v>
      </c>
      <c r="F4" s="31">
        <f>F3/SUM(F9:F11)</f>
        <v>3.950519740253327</v>
      </c>
      <c r="G4" s="13"/>
      <c r="H4" s="13"/>
      <c r="I4" s="11" t="s">
        <v>15</v>
      </c>
      <c r="J4" s="32">
        <f>J3/SUM(J9:J14)</f>
        <v>9.0023789028063543</v>
      </c>
      <c r="K4" s="34"/>
      <c r="L4" s="30"/>
      <c r="M4" s="12" t="s">
        <v>15</v>
      </c>
      <c r="N4" s="31">
        <f>N3/SUM(N9:N17)</f>
        <v>16.671072042233991</v>
      </c>
      <c r="O4" s="29"/>
      <c r="P4" s="105"/>
      <c r="Q4" s="13"/>
    </row>
    <row r="5" spans="1:17" x14ac:dyDescent="0.35">
      <c r="A5" s="13"/>
      <c r="B5" s="4"/>
      <c r="C5" s="8"/>
      <c r="D5" s="50"/>
      <c r="E5" s="14"/>
      <c r="F5" s="31"/>
      <c r="G5" s="13"/>
      <c r="H5" s="13"/>
      <c r="I5" s="82" t="s">
        <v>16</v>
      </c>
      <c r="J5" s="83">
        <f>J4/$F4</f>
        <v>2.2787834246410013</v>
      </c>
      <c r="K5" s="84"/>
      <c r="L5" s="85"/>
      <c r="M5" s="106" t="s">
        <v>16</v>
      </c>
      <c r="N5" s="87">
        <f>N4/$F4</f>
        <v>4.2199693048907427</v>
      </c>
      <c r="O5" s="88"/>
      <c r="P5" s="107"/>
      <c r="Q5" s="13"/>
    </row>
    <row r="6" spans="1:17" x14ac:dyDescent="0.35">
      <c r="A6" s="13"/>
      <c r="B6" s="4"/>
      <c r="C6" s="8"/>
      <c r="D6" s="50"/>
      <c r="E6" s="14" t="s">
        <v>18</v>
      </c>
      <c r="F6" s="42">
        <f>F23*F4</f>
        <v>7000000</v>
      </c>
      <c r="G6" s="13"/>
      <c r="H6" s="13"/>
      <c r="I6" s="11" t="s">
        <v>18</v>
      </c>
      <c r="J6" s="43">
        <f>J23*J4</f>
        <v>27000000</v>
      </c>
      <c r="K6" s="34"/>
      <c r="L6" s="30"/>
      <c r="M6" s="12" t="s">
        <v>18</v>
      </c>
      <c r="N6" s="42">
        <f>N23*N4</f>
        <v>50000000.000000007</v>
      </c>
      <c r="O6" s="29"/>
      <c r="P6" s="105"/>
      <c r="Q6" s="13"/>
    </row>
    <row r="7" spans="1:17" ht="16" thickBot="1" x14ac:dyDescent="0.4">
      <c r="A7" s="13"/>
      <c r="B7" s="4"/>
      <c r="C7" s="8"/>
      <c r="D7" s="50"/>
      <c r="E7" s="14"/>
      <c r="F7" s="33"/>
      <c r="G7" s="13"/>
      <c r="H7" s="13"/>
      <c r="I7" s="52"/>
      <c r="J7" s="34"/>
      <c r="K7" s="34"/>
      <c r="L7" s="30"/>
      <c r="M7" s="108"/>
      <c r="N7" s="36"/>
      <c r="O7" s="29"/>
      <c r="P7" s="105"/>
      <c r="Q7" s="13"/>
    </row>
    <row r="8" spans="1:17" s="10" customFormat="1" ht="16" thickBot="1" x14ac:dyDescent="0.4">
      <c r="A8" s="14"/>
      <c r="B8" s="37"/>
      <c r="C8" s="38" t="s">
        <v>1</v>
      </c>
      <c r="D8" s="53" t="s">
        <v>5</v>
      </c>
      <c r="E8" s="39" t="s">
        <v>17</v>
      </c>
      <c r="F8" s="39" t="s">
        <v>1</v>
      </c>
      <c r="G8" s="39" t="s">
        <v>5</v>
      </c>
      <c r="H8" s="39" t="s">
        <v>19</v>
      </c>
      <c r="I8" s="37" t="s">
        <v>17</v>
      </c>
      <c r="J8" s="40" t="s">
        <v>1</v>
      </c>
      <c r="K8" s="40" t="s">
        <v>5</v>
      </c>
      <c r="L8" s="41" t="s">
        <v>19</v>
      </c>
      <c r="M8" s="109" t="s">
        <v>17</v>
      </c>
      <c r="N8" s="39" t="s">
        <v>1</v>
      </c>
      <c r="O8" s="39" t="s">
        <v>5</v>
      </c>
      <c r="P8" s="110" t="s">
        <v>19</v>
      </c>
      <c r="Q8" s="14"/>
    </row>
    <row r="9" spans="1:17" x14ac:dyDescent="0.35">
      <c r="A9" s="13" t="s">
        <v>0</v>
      </c>
      <c r="B9" s="4"/>
      <c r="C9" s="100">
        <v>1000000</v>
      </c>
      <c r="D9" s="21">
        <f>C9/C$23</f>
        <v>1</v>
      </c>
      <c r="E9" s="13"/>
      <c r="F9" s="18">
        <f>C9</f>
        <v>1000000</v>
      </c>
      <c r="G9" s="89">
        <f>F9/F$23</f>
        <v>0.56435996289333246</v>
      </c>
      <c r="H9" s="42">
        <f>G9*F$6</f>
        <v>3950519.7402533274</v>
      </c>
      <c r="I9" s="4"/>
      <c r="J9" s="16">
        <f>F9</f>
        <v>1000000</v>
      </c>
      <c r="K9" s="95">
        <f>J9/J$23</f>
        <v>0.33342144084467978</v>
      </c>
      <c r="L9" s="46">
        <f>K9*J$6</f>
        <v>9002378.9028063547</v>
      </c>
      <c r="M9" s="2"/>
      <c r="N9" s="17">
        <f>J9</f>
        <v>1000000</v>
      </c>
      <c r="O9" s="89">
        <f>N9/N$23</f>
        <v>0.33342144084467978</v>
      </c>
      <c r="P9" s="112">
        <f>O9*N$6</f>
        <v>16671072.042233992</v>
      </c>
      <c r="Q9" s="13"/>
    </row>
    <row r="10" spans="1:17" ht="7" customHeight="1" x14ac:dyDescent="0.35">
      <c r="A10" s="2"/>
      <c r="B10" s="4"/>
      <c r="C10" s="8"/>
      <c r="D10" s="50"/>
      <c r="E10" s="13"/>
      <c r="F10" s="18"/>
      <c r="G10" s="90"/>
      <c r="H10" s="13"/>
      <c r="I10" s="4"/>
      <c r="J10" s="16"/>
      <c r="K10" s="96"/>
      <c r="L10" s="20"/>
      <c r="M10" s="2"/>
      <c r="N10" s="17">
        <f t="shared" ref="N10:N15" si="0">J10</f>
        <v>0</v>
      </c>
      <c r="O10" s="90"/>
      <c r="P10" s="6"/>
      <c r="Q10" s="13"/>
    </row>
    <row r="11" spans="1:17" x14ac:dyDescent="0.35">
      <c r="A11" s="68" t="s">
        <v>4</v>
      </c>
      <c r="B11" s="69"/>
      <c r="C11" s="70"/>
      <c r="D11" s="71"/>
      <c r="E11" s="70"/>
      <c r="F11" s="99">
        <v>265656.25000000006</v>
      </c>
      <c r="G11" s="91">
        <f>F11/F$23</f>
        <v>0.14992575139238187</v>
      </c>
      <c r="H11" s="73"/>
      <c r="I11" s="69"/>
      <c r="J11" s="74">
        <f>F11</f>
        <v>265656.25000000006</v>
      </c>
      <c r="K11" s="91">
        <f>J11/J$23</f>
        <v>8.8575489644394489E-2</v>
      </c>
      <c r="L11" s="75"/>
      <c r="M11" s="69"/>
      <c r="N11" s="76">
        <f t="shared" si="0"/>
        <v>265656.25000000006</v>
      </c>
      <c r="O11" s="91">
        <f>N11/N$23</f>
        <v>8.8575489644394489E-2</v>
      </c>
      <c r="P11" s="81"/>
      <c r="Q11" s="13"/>
    </row>
    <row r="12" spans="1:17" x14ac:dyDescent="0.35">
      <c r="A12" s="68" t="s">
        <v>6</v>
      </c>
      <c r="B12" s="69"/>
      <c r="C12" s="70"/>
      <c r="D12" s="71"/>
      <c r="E12" s="101">
        <v>2000000</v>
      </c>
      <c r="F12" s="74">
        <f>E12/F$4</f>
        <v>506262.5</v>
      </c>
      <c r="G12" s="91">
        <f>F12/F$23</f>
        <v>0.2857142857142857</v>
      </c>
      <c r="H12" s="73">
        <f>G12*F$6</f>
        <v>2000000</v>
      </c>
      <c r="I12" s="78">
        <f>E12</f>
        <v>2000000</v>
      </c>
      <c r="J12" s="74">
        <f>F12</f>
        <v>506262.5</v>
      </c>
      <c r="K12" s="91">
        <f>J12/J$23</f>
        <v>0.16879877219562969</v>
      </c>
      <c r="L12" s="75">
        <f>K12*J$6</f>
        <v>4557566.8492820021</v>
      </c>
      <c r="M12" s="80">
        <f>I12</f>
        <v>2000000</v>
      </c>
      <c r="N12" s="76">
        <f t="shared" si="0"/>
        <v>506262.5</v>
      </c>
      <c r="O12" s="91">
        <f>N12/N$23</f>
        <v>0.16879877219562969</v>
      </c>
      <c r="P12" s="75">
        <f>O12*N$6</f>
        <v>8439938.6097814851</v>
      </c>
      <c r="Q12" s="13"/>
    </row>
    <row r="13" spans="1:17" ht="7" customHeight="1" x14ac:dyDescent="0.35">
      <c r="A13" s="2"/>
      <c r="B13" s="4"/>
      <c r="C13" s="8"/>
      <c r="D13" s="50"/>
      <c r="E13" s="13"/>
      <c r="F13" s="18"/>
      <c r="G13" s="90"/>
      <c r="H13" s="13"/>
      <c r="I13" s="4"/>
      <c r="J13" s="8"/>
      <c r="K13" s="96"/>
      <c r="L13" s="20"/>
      <c r="M13" s="23"/>
      <c r="N13" s="17">
        <f t="shared" si="0"/>
        <v>0</v>
      </c>
      <c r="O13" s="90"/>
      <c r="P13" s="6"/>
      <c r="Q13" s="13"/>
    </row>
    <row r="14" spans="1:17" x14ac:dyDescent="0.35">
      <c r="A14" s="68" t="s">
        <v>8</v>
      </c>
      <c r="B14" s="69"/>
      <c r="C14" s="70"/>
      <c r="D14" s="71"/>
      <c r="E14" s="70"/>
      <c r="F14" s="74"/>
      <c r="G14" s="92"/>
      <c r="H14" s="70"/>
      <c r="I14" s="69"/>
      <c r="J14" s="99">
        <v>449716.24403088959</v>
      </c>
      <c r="K14" s="91">
        <f>J14/J$23</f>
        <v>0.14994503805603684</v>
      </c>
      <c r="L14" s="81"/>
      <c r="M14" s="80"/>
      <c r="N14" s="76">
        <f t="shared" si="0"/>
        <v>449716.24403088959</v>
      </c>
      <c r="O14" s="91">
        <f>N14/N$23</f>
        <v>0.14994503805603684</v>
      </c>
      <c r="P14" s="81"/>
      <c r="Q14" s="13"/>
    </row>
    <row r="15" spans="1:17" x14ac:dyDescent="0.35">
      <c r="A15" s="68" t="s">
        <v>9</v>
      </c>
      <c r="B15" s="69"/>
      <c r="C15" s="70"/>
      <c r="D15" s="71"/>
      <c r="E15" s="70"/>
      <c r="F15" s="74"/>
      <c r="G15" s="92"/>
      <c r="H15" s="70"/>
      <c r="I15" s="102">
        <v>7000000</v>
      </c>
      <c r="J15" s="74">
        <f>I15/J4</f>
        <v>777572.24791081133</v>
      </c>
      <c r="K15" s="91">
        <f>J15/J$23</f>
        <v>0.2592592592592593</v>
      </c>
      <c r="L15" s="75">
        <f>K15*J$6</f>
        <v>7000000.0000000009</v>
      </c>
      <c r="M15" s="80">
        <f t="shared" ref="M15" si="1">I15</f>
        <v>7000000</v>
      </c>
      <c r="N15" s="76">
        <f t="shared" si="0"/>
        <v>777572.24791081133</v>
      </c>
      <c r="O15" s="91">
        <f>N15/N$23</f>
        <v>0.2592592592592593</v>
      </c>
      <c r="P15" s="75">
        <f>O15*N$6</f>
        <v>12962962.962962966</v>
      </c>
      <c r="Q15" s="13"/>
    </row>
    <row r="16" spans="1:17" ht="7" customHeight="1" x14ac:dyDescent="0.35">
      <c r="A16" s="2"/>
      <c r="B16" s="4"/>
      <c r="C16" s="8"/>
      <c r="D16" s="50"/>
      <c r="E16" s="13"/>
      <c r="F16" s="18"/>
      <c r="G16" s="90"/>
      <c r="H16" s="13"/>
      <c r="I16" s="4"/>
      <c r="J16" s="8"/>
      <c r="K16" s="96"/>
      <c r="L16" s="20"/>
      <c r="M16" s="2"/>
      <c r="N16" s="13"/>
      <c r="O16" s="90"/>
      <c r="P16" s="6"/>
      <c r="Q16" s="13"/>
    </row>
    <row r="17" spans="1:20" x14ac:dyDescent="0.35">
      <c r="A17" s="68" t="s">
        <v>11</v>
      </c>
      <c r="B17" s="69"/>
      <c r="C17" s="70"/>
      <c r="D17" s="71"/>
      <c r="E17" s="70"/>
      <c r="F17" s="74"/>
      <c r="G17" s="92"/>
      <c r="H17" s="70"/>
      <c r="I17" s="69"/>
      <c r="J17" s="70"/>
      <c r="K17" s="92"/>
      <c r="L17" s="77"/>
      <c r="M17" s="69"/>
      <c r="N17" s="99"/>
      <c r="O17" s="91"/>
      <c r="P17" s="81"/>
      <c r="Q17" s="13"/>
    </row>
    <row r="18" spans="1:20" x14ac:dyDescent="0.35">
      <c r="A18" s="68" t="s">
        <v>12</v>
      </c>
      <c r="B18" s="69"/>
      <c r="C18" s="70"/>
      <c r="D18" s="71"/>
      <c r="E18" s="70"/>
      <c r="F18" s="74"/>
      <c r="G18" s="92"/>
      <c r="H18" s="70"/>
      <c r="I18" s="69"/>
      <c r="J18" s="70"/>
      <c r="K18" s="92"/>
      <c r="L18" s="77"/>
      <c r="M18" s="69"/>
      <c r="N18" s="74"/>
      <c r="O18" s="91"/>
      <c r="P18" s="75"/>
      <c r="Q18" s="13"/>
    </row>
    <row r="19" spans="1:20" ht="7" customHeight="1" x14ac:dyDescent="0.35">
      <c r="A19" s="2"/>
      <c r="B19" s="4"/>
      <c r="C19" s="8"/>
      <c r="D19" s="50"/>
      <c r="E19" s="13"/>
      <c r="F19" s="18"/>
      <c r="G19" s="90"/>
      <c r="H19" s="13"/>
      <c r="I19" s="4"/>
      <c r="J19" s="8"/>
      <c r="K19" s="96"/>
      <c r="L19" s="20"/>
      <c r="M19" s="2"/>
      <c r="N19" s="13"/>
      <c r="O19" s="90"/>
      <c r="P19" s="6"/>
      <c r="Q19" s="13"/>
    </row>
    <row r="20" spans="1:20" x14ac:dyDescent="0.35">
      <c r="A20" s="68" t="s">
        <v>21</v>
      </c>
      <c r="B20" s="69"/>
      <c r="C20" s="70"/>
      <c r="D20" s="71"/>
      <c r="E20" s="70"/>
      <c r="F20" s="74"/>
      <c r="G20" s="92"/>
      <c r="H20" s="70"/>
      <c r="I20" s="69"/>
      <c r="J20" s="70"/>
      <c r="K20" s="92"/>
      <c r="L20" s="77"/>
      <c r="M20" s="69"/>
      <c r="N20" s="70"/>
      <c r="O20" s="92"/>
      <c r="P20" s="77"/>
      <c r="Q20" s="13"/>
    </row>
    <row r="21" spans="1:20" x14ac:dyDescent="0.35">
      <c r="A21" s="68" t="s">
        <v>22</v>
      </c>
      <c r="B21" s="69"/>
      <c r="C21" s="70"/>
      <c r="D21" s="71"/>
      <c r="E21" s="70"/>
      <c r="F21" s="74"/>
      <c r="G21" s="92"/>
      <c r="H21" s="70"/>
      <c r="I21" s="69"/>
      <c r="J21" s="70"/>
      <c r="K21" s="92"/>
      <c r="L21" s="77"/>
      <c r="M21" s="69"/>
      <c r="N21" s="70"/>
      <c r="O21" s="92"/>
      <c r="P21" s="77"/>
      <c r="Q21" s="13"/>
    </row>
    <row r="22" spans="1:20" ht="7" customHeight="1" thickBot="1" x14ac:dyDescent="0.4">
      <c r="A22" s="3"/>
      <c r="B22" s="5"/>
      <c r="C22" s="9"/>
      <c r="D22" s="51"/>
      <c r="E22" s="15"/>
      <c r="F22" s="19"/>
      <c r="G22" s="93"/>
      <c r="H22" s="15"/>
      <c r="I22" s="5"/>
      <c r="J22" s="9"/>
      <c r="K22" s="97"/>
      <c r="L22" s="22"/>
      <c r="M22" s="3"/>
      <c r="N22" s="15"/>
      <c r="O22" s="93"/>
      <c r="P22" s="7"/>
      <c r="Q22" s="13"/>
    </row>
    <row r="23" spans="1:20" s="62" customFormat="1" ht="16" thickBot="1" x14ac:dyDescent="0.4">
      <c r="A23" s="54" t="s">
        <v>20</v>
      </c>
      <c r="B23" s="55"/>
      <c r="C23" s="56">
        <f>SUM(C9:C22)</f>
        <v>1000000</v>
      </c>
      <c r="D23" s="57">
        <f>SUM(D9:D22)</f>
        <v>1</v>
      </c>
      <c r="E23" s="113">
        <f>SUM(E9:E22)</f>
        <v>2000000</v>
      </c>
      <c r="F23" s="58">
        <f>SUM(F9:F22)</f>
        <v>1771918.75</v>
      </c>
      <c r="G23" s="94">
        <f>SUM(G9:G22)</f>
        <v>1</v>
      </c>
      <c r="H23" s="59"/>
      <c r="I23" s="114">
        <f>SUM(I9:I22)</f>
        <v>9000000</v>
      </c>
      <c r="J23" s="56">
        <f>SUM(J9:J22)</f>
        <v>2999207.2419417007</v>
      </c>
      <c r="K23" s="98">
        <f>SUM(K9:K22)</f>
        <v>1</v>
      </c>
      <c r="L23" s="57"/>
      <c r="M23" s="115">
        <f>SUM(M9:M22)</f>
        <v>9000000</v>
      </c>
      <c r="N23" s="58">
        <f>SUM(N9:N22)</f>
        <v>2999207.2419417007</v>
      </c>
      <c r="O23" s="94">
        <f>SUM(O9:O22)</f>
        <v>1</v>
      </c>
      <c r="P23" s="111"/>
      <c r="Q23" s="13"/>
      <c r="R23"/>
      <c r="S23"/>
      <c r="T23"/>
    </row>
    <row r="24" spans="1:20" x14ac:dyDescent="0.35">
      <c r="B24" s="13"/>
      <c r="C24" s="17"/>
      <c r="D24" s="44"/>
      <c r="E24" s="13"/>
      <c r="F24" s="17"/>
      <c r="G24" s="44"/>
      <c r="H24" s="44"/>
      <c r="I24" s="13"/>
      <c r="J24" s="17"/>
      <c r="K24" s="44"/>
      <c r="L24" s="44"/>
      <c r="M24" s="13"/>
      <c r="N24" s="17"/>
      <c r="O24" s="44"/>
      <c r="P24" s="44"/>
      <c r="Q24" s="13"/>
    </row>
    <row r="25" spans="1:20" s="47" customFormat="1" x14ac:dyDescent="0.35">
      <c r="B25" s="27"/>
      <c r="C25" s="27"/>
      <c r="D25" s="28"/>
      <c r="E25" s="27"/>
      <c r="F25" s="26"/>
      <c r="G25" s="27"/>
      <c r="H25" s="27"/>
      <c r="I25" s="27"/>
      <c r="J25" s="26"/>
      <c r="K25" s="27"/>
      <c r="L25" s="27"/>
      <c r="M25" s="27"/>
      <c r="N25" s="26"/>
      <c r="O25" s="27"/>
      <c r="P25" s="27"/>
      <c r="Q25" s="27"/>
    </row>
    <row r="26" spans="1:20" s="47" customFormat="1" x14ac:dyDescent="0.35">
      <c r="D26" s="48"/>
      <c r="F26" s="49"/>
      <c r="J26" s="49"/>
      <c r="N26" s="49"/>
    </row>
    <row r="27" spans="1:20" s="47" customFormat="1" x14ac:dyDescent="0.35">
      <c r="D27" s="48"/>
    </row>
    <row r="28" spans="1:20" s="47" customFormat="1" x14ac:dyDescent="0.35">
      <c r="D28" s="48"/>
      <c r="E28" s="49"/>
      <c r="I28" s="49"/>
      <c r="M28" s="49"/>
    </row>
  </sheetData>
  <pageMargins left="0.7" right="0.7" top="0.75" bottom="0.75" header="0.3" footer="0.3"/>
  <pageSetup orientation="portrait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BigRaise</vt:lpstr>
      <vt:lpstr>LittleRaise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 Henikoff</dc:creator>
  <cp:lastModifiedBy>Lucas Pasch</cp:lastModifiedBy>
  <dcterms:created xsi:type="dcterms:W3CDTF">2018-11-17T23:44:10Z</dcterms:created>
  <dcterms:modified xsi:type="dcterms:W3CDTF">2018-11-26T21:39:42Z</dcterms:modified>
</cp:coreProperties>
</file>